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cott Cullen\Documents\"/>
    </mc:Choice>
  </mc:AlternateContent>
  <xr:revisionPtr revIDLastSave="0" documentId="8_{86102C97-1AAA-4C9F-8408-6537A719D858}" xr6:coauthVersionLast="40" xr6:coauthVersionMax="40" xr10:uidLastSave="{00000000-0000-0000-0000-000000000000}"/>
  <bookViews>
    <workbookView xWindow="0" yWindow="0" windowWidth="19440" windowHeight="10815" xr2:uid="{B9688E1E-A5C9-4796-880A-183C2D3670CD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  <c r="D11" i="1"/>
  <c r="I12" i="1" l="1"/>
  <c r="I10" i="1" l="1"/>
  <c r="I8" i="1"/>
  <c r="I22" i="1" l="1"/>
  <c r="I18" i="1"/>
  <c r="I20" i="1"/>
  <c r="I14" i="1"/>
  <c r="I16" i="1"/>
  <c r="I24" i="1"/>
  <c r="D23" i="1"/>
  <c r="E26" i="1" s="1"/>
  <c r="F21" i="1"/>
  <c r="E21" i="1"/>
  <c r="F20" i="1"/>
  <c r="E20" i="1"/>
  <c r="F19" i="1"/>
  <c r="E19" i="1"/>
  <c r="E13" i="1"/>
  <c r="F9" i="1"/>
  <c r="E9" i="1"/>
  <c r="F8" i="1"/>
  <c r="E8" i="1"/>
  <c r="F7" i="1"/>
  <c r="E7" i="1"/>
  <c r="E25" i="1" l="1"/>
  <c r="F26" i="1"/>
  <c r="F12" i="1"/>
  <c r="E12" i="1"/>
  <c r="F13" i="1"/>
  <c r="F25" i="1"/>
  <c r="E24" i="1"/>
  <c r="F24" i="1"/>
</calcChain>
</file>

<file path=xl/sharedStrings.xml><?xml version="1.0" encoding="utf-8"?>
<sst xmlns="http://schemas.openxmlformats.org/spreadsheetml/2006/main" count="23" uniqueCount="21">
  <si>
    <t>GLA sf</t>
  </si>
  <si>
    <t>Low</t>
  </si>
  <si>
    <t>High</t>
  </si>
  <si>
    <t>Market Value</t>
  </si>
  <si>
    <t>3rd Bedroom</t>
  </si>
  <si>
    <t>Year Built</t>
  </si>
  <si>
    <t>4th Bedroom</t>
  </si>
  <si>
    <t>Age</t>
  </si>
  <si>
    <t>Busy Road</t>
  </si>
  <si>
    <t>Site Size sf</t>
  </si>
  <si>
    <t>Acres</t>
  </si>
  <si>
    <t>5th Bedroom</t>
  </si>
  <si>
    <t>Backs Water Tower</t>
  </si>
  <si>
    <t>Backs Power Lines</t>
  </si>
  <si>
    <t>Adjacent Pipeline Right-of-Way</t>
  </si>
  <si>
    <t>Peer Consensus Calculator June 2018</t>
  </si>
  <si>
    <t>Backs Freeway</t>
  </si>
  <si>
    <t>Backs Railroad Tracks</t>
  </si>
  <si>
    <t xml:space="preserve">For Depreciated Cost Adjustments, Market Time Adjustments and Site Value Extraction, </t>
  </si>
  <si>
    <t>go to SolomonAppraisal.com</t>
  </si>
  <si>
    <t>2019 Bracketing Calculator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</si>
</sst>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0"/>
      <name val="Verdana"/>
      <family val="2"/>
    </font>
    <font>
      <sz val="9"/>
      <color theme="1"/>
      <name val="Verdana"/>
      <family val="2"/>
    </font>
    <font>
      <u/>
      <sz val="11"/>
      <color theme="10"/>
      <name val="Calibri"/>
      <family val="2"/>
      <scheme val="minor"/>
    </font>
    <font>
      <u/>
      <sz val="14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06489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6">
    <xf numFmtId="0" fontId="0" fillId="0" borderId="0" xfId="0"/>
    <xf numFmtId="0" fontId="0" fillId="4" borderId="1" xfId="0" applyFill="1" applyBorder="1" applyProtection="1">
      <protection locked="0"/>
    </xf>
    <xf numFmtId="3" fontId="0" fillId="4" borderId="1" xfId="0" applyNumberFormat="1" applyFill="1" applyBorder="1" applyProtection="1">
      <protection locked="0"/>
    </xf>
    <xf numFmtId="2" fontId="0" fillId="2" borderId="0" xfId="0" applyNumberFormat="1" applyFill="1" applyBorder="1" applyProtection="1"/>
    <xf numFmtId="0" fontId="0" fillId="0" borderId="0" xfId="0" applyProtection="1">
      <protection locked="0"/>
    </xf>
    <xf numFmtId="0" fontId="0" fillId="2" borderId="2" xfId="0" applyFill="1" applyBorder="1" applyProtection="1"/>
    <xf numFmtId="0" fontId="1" fillId="2" borderId="3" xfId="0" applyFont="1" applyFill="1" applyBorder="1" applyProtection="1"/>
    <xf numFmtId="0" fontId="0" fillId="2" borderId="3" xfId="0" applyFill="1" applyBorder="1" applyProtection="1"/>
    <xf numFmtId="0" fontId="0" fillId="2" borderId="4" xfId="0" applyFill="1" applyBorder="1" applyProtection="1"/>
    <xf numFmtId="0" fontId="0" fillId="2" borderId="5" xfId="0" applyFill="1" applyBorder="1" applyProtection="1"/>
    <xf numFmtId="0" fontId="0" fillId="2" borderId="0" xfId="0" applyFill="1" applyBorder="1" applyProtection="1"/>
    <xf numFmtId="0" fontId="0" fillId="2" borderId="6" xfId="0" applyFill="1" applyBorder="1" applyProtection="1"/>
    <xf numFmtId="0" fontId="0" fillId="2" borderId="0" xfId="0" applyFill="1" applyBorder="1" applyAlignment="1" applyProtection="1">
      <alignment horizontal="center"/>
    </xf>
    <xf numFmtId="9" fontId="0" fillId="2" borderId="0" xfId="0" applyNumberFormat="1" applyFill="1" applyBorder="1" applyProtection="1"/>
    <xf numFmtId="1" fontId="0" fillId="2" borderId="0" xfId="0" applyNumberFormat="1" applyFill="1" applyBorder="1" applyProtection="1"/>
    <xf numFmtId="0" fontId="0" fillId="2" borderId="7" xfId="0" applyFill="1" applyBorder="1" applyProtection="1"/>
    <xf numFmtId="0" fontId="0" fillId="2" borderId="8" xfId="0" applyFill="1" applyBorder="1" applyProtection="1"/>
    <xf numFmtId="0" fontId="0" fillId="2" borderId="9" xfId="0" applyFill="1" applyBorder="1" applyProtection="1"/>
    <xf numFmtId="1" fontId="0" fillId="2" borderId="0" xfId="0" applyNumberFormat="1" applyFill="1" applyBorder="1" applyProtection="1">
      <protection hidden="1"/>
    </xf>
    <xf numFmtId="0" fontId="0" fillId="2" borderId="0" xfId="0" applyFill="1" applyBorder="1" applyProtection="1">
      <protection hidden="1"/>
    </xf>
    <xf numFmtId="0" fontId="2" fillId="3" borderId="0" xfId="0" applyFont="1" applyFill="1" applyBorder="1" applyAlignment="1" applyProtection="1">
      <alignment horizontal="center"/>
    </xf>
    <xf numFmtId="0" fontId="3" fillId="3" borderId="0" xfId="0" applyFont="1" applyFill="1" applyBorder="1" applyAlignment="1" applyProtection="1">
      <alignment horizontal="center"/>
    </xf>
    <xf numFmtId="0" fontId="0" fillId="2" borderId="0" xfId="0" applyFill="1" applyBorder="1" applyAlignment="1" applyProtection="1">
      <alignment horizontal="left"/>
    </xf>
    <xf numFmtId="0" fontId="4" fillId="2" borderId="0" xfId="1" applyFill="1" applyAlignment="1">
      <alignment horizontal="center"/>
    </xf>
    <xf numFmtId="0" fontId="4" fillId="2" borderId="0" xfId="1" applyFill="1" applyBorder="1" applyAlignment="1" applyProtection="1">
      <alignment horizontal="center"/>
    </xf>
    <xf numFmtId="0" fontId="5" fillId="2" borderId="0" xfId="1" applyFont="1" applyFill="1" applyBorder="1" applyAlignment="1" applyProtection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olomonappraisal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49E3BC-72FA-4763-972F-5119BA3BC02D}">
  <dimension ref="A1:M34"/>
  <sheetViews>
    <sheetView showGridLines="0" tabSelected="1" workbookViewId="0">
      <selection activeCell="M22" sqref="M22"/>
    </sheetView>
  </sheetViews>
  <sheetFormatPr defaultRowHeight="15" x14ac:dyDescent="0.25"/>
  <cols>
    <col min="1" max="1" width="14.140625" customWidth="1"/>
    <col min="2" max="2" width="3.42578125" customWidth="1"/>
    <col min="3" max="3" width="10.5703125" customWidth="1"/>
    <col min="7" max="7" width="3.5703125" customWidth="1"/>
    <col min="8" max="8" width="30.5703125" customWidth="1"/>
    <col min="10" max="10" width="3.7109375" customWidth="1"/>
  </cols>
  <sheetData>
    <row r="1" spans="1:13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15.75" thickBot="1" x14ac:dyDescent="0.3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x14ac:dyDescent="0.25">
      <c r="A3" s="4"/>
      <c r="B3" s="5"/>
      <c r="C3" s="6"/>
      <c r="D3" s="6"/>
      <c r="E3" s="6"/>
      <c r="F3" s="6"/>
      <c r="G3" s="7"/>
      <c r="H3" s="7"/>
      <c r="I3" s="7"/>
      <c r="J3" s="8"/>
      <c r="K3" s="4"/>
      <c r="L3" s="4"/>
      <c r="M3" s="4"/>
    </row>
    <row r="4" spans="1:13" x14ac:dyDescent="0.25">
      <c r="A4" s="4"/>
      <c r="B4" s="9"/>
      <c r="C4" s="20" t="s">
        <v>20</v>
      </c>
      <c r="D4" s="21"/>
      <c r="E4" s="21"/>
      <c r="F4" s="21"/>
      <c r="G4" s="10"/>
      <c r="H4" s="20" t="s">
        <v>15</v>
      </c>
      <c r="I4" s="20"/>
      <c r="J4" s="11"/>
      <c r="K4" s="4"/>
      <c r="L4" s="4"/>
      <c r="M4" s="4"/>
    </row>
    <row r="5" spans="1:13" x14ac:dyDescent="0.25">
      <c r="A5" s="4"/>
      <c r="B5" s="9"/>
      <c r="C5" s="10"/>
      <c r="D5" s="10"/>
      <c r="E5" s="10"/>
      <c r="F5" s="10"/>
      <c r="G5" s="10"/>
      <c r="H5" s="10"/>
      <c r="I5" s="10"/>
      <c r="J5" s="11"/>
      <c r="K5" s="4"/>
      <c r="L5" s="4"/>
      <c r="M5" s="4"/>
    </row>
    <row r="6" spans="1:13" x14ac:dyDescent="0.25">
      <c r="A6" s="4"/>
      <c r="B6" s="9"/>
      <c r="C6" s="10" t="s">
        <v>0</v>
      </c>
      <c r="D6" s="1">
        <v>2400</v>
      </c>
      <c r="E6" s="12" t="s">
        <v>1</v>
      </c>
      <c r="F6" s="12" t="s">
        <v>2</v>
      </c>
      <c r="G6" s="10"/>
      <c r="H6" s="10" t="s">
        <v>3</v>
      </c>
      <c r="I6" s="1">
        <v>250000</v>
      </c>
      <c r="J6" s="11"/>
      <c r="K6" s="4"/>
      <c r="L6" s="4"/>
      <c r="M6" s="4"/>
    </row>
    <row r="7" spans="1:13" x14ac:dyDescent="0.25">
      <c r="A7" s="4"/>
      <c r="B7" s="9"/>
      <c r="C7" s="10"/>
      <c r="D7" s="13">
        <v>0.2</v>
      </c>
      <c r="E7" s="14">
        <f>D6*0.8</f>
        <v>1920</v>
      </c>
      <c r="F7" s="14">
        <f>D6*1.2</f>
        <v>2880</v>
      </c>
      <c r="G7" s="10"/>
      <c r="H7" s="10"/>
      <c r="I7" s="10"/>
      <c r="J7" s="11"/>
      <c r="K7" s="4"/>
      <c r="L7" s="4"/>
      <c r="M7" s="4"/>
    </row>
    <row r="8" spans="1:13" x14ac:dyDescent="0.25">
      <c r="A8" s="4"/>
      <c r="B8" s="9"/>
      <c r="C8" s="10"/>
      <c r="D8" s="13">
        <v>0.25</v>
      </c>
      <c r="E8" s="14">
        <f>D6*0.75</f>
        <v>1800</v>
      </c>
      <c r="F8" s="14">
        <f>D6*1.25</f>
        <v>3000</v>
      </c>
      <c r="G8" s="10"/>
      <c r="H8" s="10" t="s">
        <v>4</v>
      </c>
      <c r="I8" s="18">
        <f>I6*0.0192</f>
        <v>4800</v>
      </c>
      <c r="J8" s="11"/>
      <c r="K8" s="4"/>
      <c r="L8" s="4"/>
      <c r="M8" s="4"/>
    </row>
    <row r="9" spans="1:13" x14ac:dyDescent="0.25">
      <c r="A9" s="4"/>
      <c r="B9" s="9"/>
      <c r="C9" s="10"/>
      <c r="D9" s="13">
        <v>0.3</v>
      </c>
      <c r="E9" s="14">
        <f>D6*0.7</f>
        <v>1680</v>
      </c>
      <c r="F9" s="14">
        <f>D6*1.3</f>
        <v>3120</v>
      </c>
      <c r="G9" s="10"/>
      <c r="H9" s="10"/>
      <c r="I9" s="19"/>
      <c r="J9" s="11"/>
      <c r="K9" s="4"/>
      <c r="L9" s="4"/>
      <c r="M9" s="4"/>
    </row>
    <row r="10" spans="1:13" x14ac:dyDescent="0.25">
      <c r="A10" s="4"/>
      <c r="B10" s="9"/>
      <c r="C10" s="10" t="s">
        <v>5</v>
      </c>
      <c r="D10" s="1">
        <v>1985</v>
      </c>
      <c r="E10" s="10"/>
      <c r="F10" s="10"/>
      <c r="G10" s="10"/>
      <c r="H10" s="10" t="s">
        <v>6</v>
      </c>
      <c r="I10" s="18">
        <f>I6*0.0077</f>
        <v>1925</v>
      </c>
      <c r="J10" s="11"/>
      <c r="K10" s="4"/>
      <c r="L10" s="4"/>
      <c r="M10" s="4"/>
    </row>
    <row r="11" spans="1:13" x14ac:dyDescent="0.25">
      <c r="A11" s="4"/>
      <c r="B11" s="9"/>
      <c r="C11" s="10" t="s">
        <v>7</v>
      </c>
      <c r="D11" s="10">
        <f>2019-D10</f>
        <v>34</v>
      </c>
      <c r="E11" s="10"/>
      <c r="F11" s="10"/>
      <c r="G11" s="10"/>
      <c r="H11" s="10"/>
      <c r="I11" s="19"/>
      <c r="J11" s="11"/>
      <c r="K11" s="4"/>
      <c r="L11" s="4"/>
      <c r="M11" s="4"/>
    </row>
    <row r="12" spans="1:13" x14ac:dyDescent="0.25">
      <c r="A12" s="4"/>
      <c r="B12" s="9"/>
      <c r="C12" s="10"/>
      <c r="D12" s="13">
        <v>0.25</v>
      </c>
      <c r="E12" s="14">
        <f>D10-(0.25*D11)</f>
        <v>1976.5</v>
      </c>
      <c r="F12" s="14">
        <f>D10+(D11*0.25)</f>
        <v>1993.5</v>
      </c>
      <c r="G12" s="10"/>
      <c r="H12" s="10" t="s">
        <v>11</v>
      </c>
      <c r="I12" s="18">
        <f>I6*0.0029</f>
        <v>725</v>
      </c>
      <c r="J12" s="11"/>
      <c r="K12" s="4"/>
      <c r="L12" s="4"/>
      <c r="M12" s="4"/>
    </row>
    <row r="13" spans="1:13" x14ac:dyDescent="0.25">
      <c r="A13" s="4"/>
      <c r="B13" s="9"/>
      <c r="C13" s="10"/>
      <c r="D13" s="13">
        <v>0.5</v>
      </c>
      <c r="E13" s="14">
        <f>D10-(D11*0.5)</f>
        <v>1968</v>
      </c>
      <c r="F13" s="14">
        <f>D10+(D11*0.5)</f>
        <v>2002</v>
      </c>
      <c r="G13" s="10"/>
      <c r="H13" s="10"/>
      <c r="I13" s="19"/>
      <c r="J13" s="11"/>
      <c r="K13" s="4"/>
      <c r="L13" s="4"/>
      <c r="M13" s="4"/>
    </row>
    <row r="14" spans="1:13" x14ac:dyDescent="0.25">
      <c r="A14" s="4"/>
      <c r="B14" s="9"/>
      <c r="C14" s="10"/>
      <c r="D14" s="13"/>
      <c r="E14" s="10"/>
      <c r="F14" s="10"/>
      <c r="G14" s="10"/>
      <c r="H14" s="10" t="s">
        <v>8</v>
      </c>
      <c r="I14" s="18">
        <f>I6*0.057</f>
        <v>14250</v>
      </c>
      <c r="J14" s="11"/>
      <c r="K14" s="4"/>
      <c r="L14" s="4"/>
      <c r="M14" s="4"/>
    </row>
    <row r="15" spans="1:13" x14ac:dyDescent="0.25">
      <c r="A15" s="4"/>
      <c r="B15" s="9"/>
      <c r="C15" s="10" t="s">
        <v>7</v>
      </c>
      <c r="D15" s="1">
        <v>34</v>
      </c>
      <c r="E15" s="10"/>
      <c r="F15" s="10"/>
      <c r="G15" s="10"/>
      <c r="H15" s="10"/>
      <c r="I15" s="19"/>
      <c r="J15" s="11"/>
      <c r="K15" s="4"/>
      <c r="L15" s="4"/>
      <c r="M15" s="4"/>
    </row>
    <row r="16" spans="1:13" x14ac:dyDescent="0.25">
      <c r="A16" s="4"/>
      <c r="B16" s="9"/>
      <c r="C16" s="10" t="s">
        <v>5</v>
      </c>
      <c r="D16" s="10">
        <f>2019-D15</f>
        <v>1985</v>
      </c>
      <c r="E16" s="10"/>
      <c r="F16" s="10"/>
      <c r="G16" s="10"/>
      <c r="H16" s="10" t="s">
        <v>16</v>
      </c>
      <c r="I16" s="18">
        <f>I6*0.0526</f>
        <v>13150</v>
      </c>
      <c r="J16" s="11"/>
      <c r="K16" s="4"/>
      <c r="L16" s="4"/>
      <c r="M16" s="4"/>
    </row>
    <row r="17" spans="1:13" x14ac:dyDescent="0.25">
      <c r="A17" s="4"/>
      <c r="B17" s="9"/>
      <c r="C17" s="10"/>
      <c r="D17" s="10"/>
      <c r="E17" s="10"/>
      <c r="F17" s="10"/>
      <c r="G17" s="10"/>
      <c r="H17" s="10"/>
      <c r="I17" s="19"/>
      <c r="J17" s="11"/>
      <c r="K17" s="4"/>
      <c r="L17" s="4"/>
      <c r="M17" s="4"/>
    </row>
    <row r="18" spans="1:13" x14ac:dyDescent="0.25">
      <c r="A18" s="4"/>
      <c r="B18" s="9"/>
      <c r="C18" s="10" t="s">
        <v>9</v>
      </c>
      <c r="D18" s="2">
        <v>22546</v>
      </c>
      <c r="E18" s="10"/>
      <c r="F18" s="10"/>
      <c r="G18" s="10"/>
      <c r="H18" s="10" t="s">
        <v>12</v>
      </c>
      <c r="I18" s="18">
        <f>I6*0.0398</f>
        <v>9950</v>
      </c>
      <c r="J18" s="11"/>
      <c r="K18" s="4"/>
      <c r="L18" s="4"/>
      <c r="M18" s="4"/>
    </row>
    <row r="19" spans="1:13" x14ac:dyDescent="0.25">
      <c r="A19" s="4"/>
      <c r="B19" s="9"/>
      <c r="C19" s="10"/>
      <c r="D19" s="13">
        <v>0.25</v>
      </c>
      <c r="E19" s="14">
        <f>D18*0.75</f>
        <v>16909.5</v>
      </c>
      <c r="F19" s="14">
        <f>D18*1.25</f>
        <v>28182.5</v>
      </c>
      <c r="G19" s="10"/>
      <c r="H19" s="10"/>
      <c r="I19" s="18"/>
      <c r="J19" s="11"/>
      <c r="K19" s="4"/>
      <c r="L19" s="4"/>
      <c r="M19" s="4"/>
    </row>
    <row r="20" spans="1:13" x14ac:dyDescent="0.25">
      <c r="A20" s="4"/>
      <c r="B20" s="9"/>
      <c r="C20" s="10"/>
      <c r="D20" s="13">
        <v>0.33</v>
      </c>
      <c r="E20" s="14">
        <f>D18*0.67</f>
        <v>15105.820000000002</v>
      </c>
      <c r="F20" s="14">
        <f>D18*1.33</f>
        <v>29986.18</v>
      </c>
      <c r="G20" s="10"/>
      <c r="H20" s="10" t="s">
        <v>13</v>
      </c>
      <c r="I20" s="18">
        <f>I6*0.0356</f>
        <v>8900</v>
      </c>
      <c r="J20" s="11"/>
      <c r="K20" s="4"/>
      <c r="L20" s="4"/>
      <c r="M20" s="4"/>
    </row>
    <row r="21" spans="1:13" x14ac:dyDescent="0.25">
      <c r="A21" s="4"/>
      <c r="B21" s="9"/>
      <c r="C21" s="10"/>
      <c r="D21" s="13">
        <v>0.5</v>
      </c>
      <c r="E21" s="14">
        <f>D18*0.5</f>
        <v>11273</v>
      </c>
      <c r="F21" s="14">
        <f>D18*1.5</f>
        <v>33819</v>
      </c>
      <c r="G21" s="10"/>
      <c r="H21" s="10"/>
      <c r="I21" s="19"/>
      <c r="J21" s="11"/>
      <c r="K21" s="4"/>
      <c r="L21" s="4"/>
      <c r="M21" s="4"/>
    </row>
    <row r="22" spans="1:13" x14ac:dyDescent="0.25">
      <c r="A22" s="4"/>
      <c r="B22" s="9"/>
      <c r="C22" s="10"/>
      <c r="D22" s="13"/>
      <c r="E22" s="10"/>
      <c r="F22" s="10"/>
      <c r="G22" s="10"/>
      <c r="H22" s="10" t="s">
        <v>17</v>
      </c>
      <c r="I22" s="18">
        <f>I6*0.0376</f>
        <v>9400</v>
      </c>
      <c r="J22" s="11"/>
      <c r="K22" s="4"/>
      <c r="L22" s="4"/>
      <c r="M22" s="4"/>
    </row>
    <row r="23" spans="1:13" x14ac:dyDescent="0.25">
      <c r="A23" s="4"/>
      <c r="B23" s="9"/>
      <c r="C23" s="10" t="s">
        <v>10</v>
      </c>
      <c r="D23" s="3">
        <f>D18/43560</f>
        <v>0.51758494031221303</v>
      </c>
      <c r="E23" s="10"/>
      <c r="F23" s="10"/>
      <c r="G23" s="10"/>
      <c r="H23" s="10"/>
      <c r="I23" s="19"/>
      <c r="J23" s="11"/>
      <c r="K23" s="4"/>
      <c r="L23" s="4"/>
      <c r="M23" s="4"/>
    </row>
    <row r="24" spans="1:13" x14ac:dyDescent="0.25">
      <c r="A24" s="4"/>
      <c r="B24" s="9"/>
      <c r="C24" s="10"/>
      <c r="D24" s="13">
        <v>0.25</v>
      </c>
      <c r="E24" s="3">
        <f>D23*0.75</f>
        <v>0.38818870523415977</v>
      </c>
      <c r="F24" s="3">
        <f>D23*1.25</f>
        <v>0.64698117539026634</v>
      </c>
      <c r="G24" s="10"/>
      <c r="H24" s="10" t="s">
        <v>14</v>
      </c>
      <c r="I24" s="19">
        <f>I6*0.0158</f>
        <v>3950.0000000000005</v>
      </c>
      <c r="J24" s="11"/>
      <c r="K24" s="4"/>
      <c r="L24" s="4"/>
      <c r="M24" s="4"/>
    </row>
    <row r="25" spans="1:13" x14ac:dyDescent="0.25">
      <c r="A25" s="4"/>
      <c r="B25" s="9"/>
      <c r="C25" s="10"/>
      <c r="D25" s="13">
        <v>0.33</v>
      </c>
      <c r="E25" s="3">
        <f>D23*0.67</f>
        <v>0.34678191000918274</v>
      </c>
      <c r="F25" s="3">
        <f>D23*1.33</f>
        <v>0.68838797061524337</v>
      </c>
      <c r="G25" s="10"/>
      <c r="H25" s="10"/>
      <c r="I25" s="14"/>
      <c r="J25" s="11"/>
      <c r="K25" s="4"/>
      <c r="L25" s="4"/>
      <c r="M25" s="4"/>
    </row>
    <row r="26" spans="1:13" x14ac:dyDescent="0.25">
      <c r="A26" s="4"/>
      <c r="B26" s="9"/>
      <c r="C26" s="10"/>
      <c r="D26" s="13">
        <v>0.5</v>
      </c>
      <c r="E26" s="3">
        <f>D23*0.5</f>
        <v>0.25879247015610651</v>
      </c>
      <c r="F26" s="3">
        <f>D23*1.5</f>
        <v>0.77637741046831954</v>
      </c>
      <c r="G26" s="10"/>
      <c r="H26" s="23"/>
      <c r="I26" s="23"/>
      <c r="J26" s="11"/>
      <c r="K26" s="4"/>
      <c r="L26" s="4"/>
      <c r="M26" s="4"/>
    </row>
    <row r="27" spans="1:13" x14ac:dyDescent="0.25">
      <c r="A27" s="4"/>
      <c r="B27" s="9"/>
      <c r="C27" s="10"/>
      <c r="D27" s="10"/>
      <c r="E27" s="10"/>
      <c r="F27" s="10"/>
      <c r="G27" s="10"/>
      <c r="H27" s="10"/>
      <c r="I27" s="10"/>
      <c r="J27" s="11"/>
      <c r="K27" s="4"/>
      <c r="L27" s="4"/>
      <c r="M27" s="4"/>
    </row>
    <row r="28" spans="1:13" x14ac:dyDescent="0.25">
      <c r="A28" s="4"/>
      <c r="B28" s="9"/>
      <c r="C28" s="22" t="s">
        <v>18</v>
      </c>
      <c r="D28" s="22"/>
      <c r="E28" s="22"/>
      <c r="F28" s="22"/>
      <c r="G28" s="22"/>
      <c r="H28" s="22"/>
      <c r="I28" s="22"/>
      <c r="J28" s="11"/>
      <c r="K28" s="4"/>
      <c r="L28" s="4"/>
      <c r="M28" s="4"/>
    </row>
    <row r="29" spans="1:13" ht="29.25" customHeight="1" x14ac:dyDescent="0.3">
      <c r="A29" s="4"/>
      <c r="B29" s="9"/>
      <c r="C29" s="25" t="s">
        <v>19</v>
      </c>
      <c r="D29" s="24"/>
      <c r="E29" s="24"/>
      <c r="F29" s="24"/>
      <c r="G29" s="24"/>
      <c r="H29" s="24"/>
      <c r="I29" s="24"/>
      <c r="J29" s="11"/>
      <c r="K29" s="4"/>
      <c r="L29" s="4"/>
      <c r="M29" s="4"/>
    </row>
    <row r="30" spans="1:13" ht="15.75" thickBot="1" x14ac:dyDescent="0.3">
      <c r="A30" s="4"/>
      <c r="B30" s="15"/>
      <c r="C30" s="16"/>
      <c r="D30" s="16"/>
      <c r="E30" s="16"/>
      <c r="F30" s="16"/>
      <c r="G30" s="16"/>
      <c r="H30" s="16"/>
      <c r="I30" s="16"/>
      <c r="J30" s="17"/>
      <c r="K30" s="4"/>
      <c r="L30" s="4"/>
      <c r="M30" s="4"/>
    </row>
    <row r="31" spans="1:13" x14ac:dyDescent="0.2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</row>
    <row r="32" spans="1:13" x14ac:dyDescent="0.2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</row>
    <row r="33" spans="1:13" x14ac:dyDescent="0.2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</row>
    <row r="34" spans="1:13" x14ac:dyDescent="0.2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</row>
  </sheetData>
  <mergeCells count="5">
    <mergeCell ref="C4:F4"/>
    <mergeCell ref="H4:I4"/>
    <mergeCell ref="C28:I28"/>
    <mergeCell ref="C29:I29"/>
    <mergeCell ref="H26:I26"/>
  </mergeCells>
  <hyperlinks>
    <hyperlink ref="C29:I29" r:id="rId1" display="go to SolomonAppraisal.com      " xr:uid="{12838493-6F59-4A79-B4CF-048FBF4507DB}"/>
  </hyperlinks>
  <pageMargins left="0.7" right="0.7" top="0.75" bottom="0.75" header="0.3" footer="0.3"/>
  <pageSetup orientation="portrait" horizontalDpi="0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Cullen</dc:creator>
  <cp:lastModifiedBy>Scott Cullen</cp:lastModifiedBy>
  <dcterms:created xsi:type="dcterms:W3CDTF">2018-06-23T12:12:18Z</dcterms:created>
  <dcterms:modified xsi:type="dcterms:W3CDTF">2019-01-05T16:44:27Z</dcterms:modified>
</cp:coreProperties>
</file>